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1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<sst xmlns="http://schemas.openxmlformats.org/spreadsheetml/2006/main" count="427" uniqueCount="208">
  <si>
    <t>刘婷婷</t>
  </si>
  <si>
    <t>物流学院</t>
  </si>
  <si>
    <t>中国纺织品贸易的法律环境</t>
  </si>
  <si>
    <t>国际服装商务</t>
  </si>
  <si>
    <t>大学英语四、六级考试万能填空作文</t>
  </si>
  <si>
    <t>静夜凝思</t>
  </si>
  <si>
    <t>依葫芦画瓢写作文</t>
  </si>
  <si>
    <t>蔡日晖</t>
  </si>
  <si>
    <t>货币银行学</t>
  </si>
  <si>
    <t>陈竹</t>
  </si>
  <si>
    <t>金融英语</t>
  </si>
  <si>
    <t>何懿婷</t>
  </si>
  <si>
    <t>并购经济学</t>
  </si>
  <si>
    <t>胡潇潇</t>
  </si>
  <si>
    <t>普通逻辑概要</t>
  </si>
  <si>
    <t>《普通逻辑》教学参考书</t>
  </si>
  <si>
    <t>期货投资案例</t>
  </si>
  <si>
    <t>杰出经理人7大营销新手段</t>
  </si>
  <si>
    <t>营销无妙方</t>
  </si>
  <si>
    <t>黄冬妮</t>
  </si>
  <si>
    <t>日本语</t>
  </si>
  <si>
    <t>刘森华</t>
  </si>
  <si>
    <t>新编Photoshop CS图像处理专家</t>
  </si>
  <si>
    <t>吕晓鹏</t>
  </si>
  <si>
    <t>Office 2007电脑办公傻瓜书</t>
  </si>
  <si>
    <t>任亦开</t>
  </si>
  <si>
    <t>呼啸山庄</t>
  </si>
  <si>
    <t>简·爱</t>
  </si>
  <si>
    <t>在北大听讲</t>
  </si>
  <si>
    <t>城市季风</t>
  </si>
  <si>
    <t>托业应试战略</t>
  </si>
  <si>
    <t>王宇冰</t>
  </si>
  <si>
    <t>IELTS雅思分级词汇21天进阶</t>
  </si>
  <si>
    <t>最新雅思考试应试综合指导</t>
  </si>
  <si>
    <t>周若瑜</t>
  </si>
  <si>
    <t>物流学</t>
  </si>
  <si>
    <t>现代物流管理教程</t>
  </si>
  <si>
    <t>彭文远</t>
  </si>
  <si>
    <t>大学英语六级考试词汇一月通</t>
  </si>
  <si>
    <t>陈诚</t>
  </si>
  <si>
    <t>通信市场营销案例研究</t>
  </si>
  <si>
    <t>诺基亚</t>
  </si>
  <si>
    <t>馆际借阅卡</t>
  </si>
  <si>
    <t>苗诗雨</t>
  </si>
  <si>
    <t>西施</t>
  </si>
  <si>
    <t>王婷婷</t>
  </si>
  <si>
    <t>考研政治历年真题精析</t>
  </si>
  <si>
    <t>2007年考研政治理论复习导本</t>
  </si>
  <si>
    <t>杨婧</t>
  </si>
  <si>
    <t>上网学英文带了就走</t>
  </si>
  <si>
    <t>商务谈判英语</t>
  </si>
  <si>
    <t>余宝忠</t>
  </si>
  <si>
    <t>爱尔兰咖啡</t>
  </si>
  <si>
    <t>周红霞</t>
  </si>
  <si>
    <t>给年轻班主任的建议</t>
  </si>
  <si>
    <t>吴文海</t>
  </si>
  <si>
    <t>精读文萃</t>
  </si>
  <si>
    <t>肖艳丹</t>
  </si>
  <si>
    <t>大学英语六级词汇速记通</t>
  </si>
  <si>
    <t>冯玉婷　</t>
  </si>
  <si>
    <t>国际贸易理论、政策与实务</t>
  </si>
  <si>
    <t>冯玉连</t>
  </si>
  <si>
    <t>大学英语新视角</t>
  </si>
  <si>
    <t>新题型大学英语六级王牌</t>
  </si>
  <si>
    <t>最新大学英语6级应试指导和全真模拟</t>
  </si>
  <si>
    <t>企业物流信息系统整合与应用</t>
  </si>
  <si>
    <t>成功演说技巧</t>
  </si>
  <si>
    <t>李丁</t>
  </si>
  <si>
    <t>一生要读的60首诗歌</t>
  </si>
  <si>
    <t>王燕卿</t>
  </si>
  <si>
    <t>淘金式巧攻大学英语词汇</t>
  </si>
  <si>
    <t>罗希</t>
  </si>
  <si>
    <t>董昱</t>
  </si>
  <si>
    <t>物流成本管理与控制</t>
  </si>
  <si>
    <t>你不知道的美国</t>
  </si>
  <si>
    <t>国际贸易实务</t>
  </si>
  <si>
    <t>黄嘉颖</t>
  </si>
  <si>
    <t>国际贸易理论与实务</t>
  </si>
  <si>
    <t>影视巨匠</t>
  </si>
  <si>
    <t>合成的魅力</t>
  </si>
  <si>
    <t>3ds Max/After Effect</t>
  </si>
  <si>
    <t>张晗</t>
  </si>
  <si>
    <t>成功创业研究</t>
  </si>
  <si>
    <t>黄炫菊</t>
  </si>
  <si>
    <t>国际贸易教程</t>
  </si>
  <si>
    <t>伍子璐</t>
  </si>
  <si>
    <t>推销员金口才</t>
  </si>
  <si>
    <t>10分钟快速推销法</t>
  </si>
  <si>
    <t>黎嘉莉</t>
  </si>
  <si>
    <t>决定销售成败的59个细节</t>
  </si>
  <si>
    <t>国际经贸实务</t>
  </si>
  <si>
    <t>陈春波</t>
  </si>
  <si>
    <t>黄钊泓</t>
  </si>
  <si>
    <t>生命因你灿如繁花</t>
  </si>
  <si>
    <t>叶志成</t>
  </si>
  <si>
    <t>伟大的博弈</t>
  </si>
  <si>
    <t>刘雯婷</t>
  </si>
  <si>
    <t>2000年国际贸易术语解释通则</t>
  </si>
  <si>
    <t>梁倩雯</t>
  </si>
  <si>
    <t>郭统欣</t>
  </si>
  <si>
    <t>大学英语四级考试词汇巧记手册</t>
  </si>
  <si>
    <t>马佩瑶</t>
  </si>
  <si>
    <t>非常男女</t>
  </si>
  <si>
    <t>李学聪</t>
  </si>
  <si>
    <t>健美完全手册</t>
  </si>
  <si>
    <t>施璐</t>
  </si>
  <si>
    <t>国际贸易实务与案例</t>
  </si>
  <si>
    <t>陈智保</t>
  </si>
  <si>
    <t>国际贸易惯例案例解析</t>
  </si>
  <si>
    <t>朱星谕</t>
  </si>
  <si>
    <t>福尔摩斯探案全集</t>
  </si>
  <si>
    <t>傅颖</t>
  </si>
  <si>
    <t>庄子</t>
  </si>
  <si>
    <t>王志丹</t>
  </si>
  <si>
    <t>叔本华人生哲学</t>
  </si>
  <si>
    <t>就业、利息和货币通论</t>
  </si>
  <si>
    <t>宋环宇</t>
  </si>
  <si>
    <t>国际贸易通论</t>
  </si>
  <si>
    <t>冯昕</t>
  </si>
  <si>
    <t>李晓鹏</t>
  </si>
  <si>
    <t>组织行为学</t>
  </si>
  <si>
    <t>任彦谋</t>
  </si>
  <si>
    <t>六级词汇快突破</t>
  </si>
  <si>
    <t>大学英语六级考试词汇连环记</t>
  </si>
  <si>
    <t>李琴鸣</t>
  </si>
  <si>
    <t>Visual Basic .NET实验指</t>
  </si>
  <si>
    <t>刘鹤</t>
  </si>
  <si>
    <t>中国古代文学名篇选读</t>
  </si>
  <si>
    <t>魏然</t>
  </si>
  <si>
    <t>新托福满分写作+口语</t>
  </si>
  <si>
    <t>运筹学全程导学及习题全解</t>
  </si>
  <si>
    <t>GMAT词汇思马得记忆法</t>
  </si>
  <si>
    <t>运筹学习题集</t>
  </si>
  <si>
    <t>陈玲</t>
  </si>
  <si>
    <t>李婧祎</t>
  </si>
  <si>
    <t>邱慧</t>
  </si>
  <si>
    <t>如何在网上理财炒股</t>
  </si>
  <si>
    <t>门槛</t>
  </si>
  <si>
    <t>我们身边的经济学</t>
  </si>
  <si>
    <t>陈超波</t>
  </si>
  <si>
    <t>中国年度小小说</t>
  </si>
  <si>
    <t>三十四个谜题</t>
  </si>
  <si>
    <t>陈琪</t>
  </si>
  <si>
    <t>Visual Basic程序设计实验指导</t>
  </si>
  <si>
    <t>Visual Basic经典范例50讲</t>
  </si>
  <si>
    <t>陈燕珠</t>
  </si>
  <si>
    <t>京沪爱情列车</t>
  </si>
  <si>
    <t>陈子能</t>
  </si>
  <si>
    <t>Windows Vista使用详解</t>
  </si>
  <si>
    <t>邓淑卿</t>
  </si>
  <si>
    <t>高等数学</t>
  </si>
  <si>
    <t>范禹含</t>
  </si>
  <si>
    <t>人的奴役与自由</t>
  </si>
  <si>
    <t>蒋喆琦</t>
  </si>
  <si>
    <t>澳洲风情趣闻</t>
  </si>
  <si>
    <t>金彦希</t>
  </si>
  <si>
    <t>财务战略</t>
  </si>
  <si>
    <t>李凌寒</t>
  </si>
  <si>
    <t>经济学</t>
  </si>
  <si>
    <t>《经济学原理》(第4版)学习指南</t>
  </si>
  <si>
    <t>李美女</t>
  </si>
  <si>
    <t>日本语能力测试词汇必备</t>
  </si>
  <si>
    <t>李铸伦</t>
  </si>
  <si>
    <t>物流管理概论</t>
  </si>
  <si>
    <t>梁颖祺</t>
  </si>
  <si>
    <t>金融炼金术</t>
  </si>
  <si>
    <t>美联储</t>
  </si>
  <si>
    <t>林晓虹</t>
  </si>
  <si>
    <t>一个流浪女的未来</t>
  </si>
  <si>
    <t>刘佳雯</t>
  </si>
  <si>
    <t>5分钟家庭瘦身方</t>
  </si>
  <si>
    <t>鲁梅</t>
  </si>
  <si>
    <t>王志纲财智论语</t>
  </si>
  <si>
    <t>缪翠云</t>
  </si>
  <si>
    <t>乞丐囝仔</t>
  </si>
  <si>
    <t>奇趣妙绝对联1001</t>
  </si>
  <si>
    <t>第一次的亲密接触</t>
  </si>
  <si>
    <t>潘艳茹</t>
  </si>
  <si>
    <t>易学津梁</t>
  </si>
  <si>
    <t>苏红</t>
  </si>
  <si>
    <t>赢得细节</t>
  </si>
  <si>
    <t>王昆</t>
  </si>
  <si>
    <t>戏剧春秋</t>
  </si>
  <si>
    <t>吴斐霏</t>
  </si>
  <si>
    <t>《诗经》译注</t>
  </si>
  <si>
    <t>吴晓纯</t>
  </si>
  <si>
    <t>玻璃心事</t>
  </si>
  <si>
    <t>余俊威</t>
  </si>
  <si>
    <t>人间草木</t>
  </si>
  <si>
    <t>水彩基础技法全程训练</t>
  </si>
  <si>
    <t>水彩画艺术</t>
  </si>
  <si>
    <t>水彩画基础教程</t>
  </si>
  <si>
    <t>轻轻松松学摄影</t>
  </si>
  <si>
    <t>赵焱</t>
  </si>
  <si>
    <t>微积分</t>
  </si>
  <si>
    <t>宏观经济学</t>
  </si>
  <si>
    <t>朱丹丹</t>
  </si>
  <si>
    <t>劳动官司</t>
  </si>
  <si>
    <t>黄华杰</t>
  </si>
  <si>
    <t>雅思写作词汇小伴侣</t>
  </si>
  <si>
    <t>美语走天下</t>
  </si>
  <si>
    <t>读者ID</t>
  </si>
  <si>
    <t>姓名</t>
  </si>
  <si>
    <t>院系</t>
  </si>
  <si>
    <t>题名    （册）</t>
  </si>
  <si>
    <t>应还日期</t>
  </si>
  <si>
    <t xml:space="preserve">过期天数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</si>
  <si>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图书过期未还名单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</si>
</sst>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 topLeftCell="A1">
      <selection activeCell="D145" sqref="D145"/>
    </sheetView>
  </sheetViews>
  <sheetFormatPr defaultColWidth="9.00390625" defaultRowHeight="14.25"/>
  <cols>
    <col min="1" max="1" width="11.375" style="0" customWidth="1"/>
    <col min="4" max="4" width="29.00390625" style="0" customWidth="1"/>
  </cols>
  <sheetData>
    <row r="1" spans="1:6" ht="27">
      <c r="A1" s="4" t="s">
        <v>207</v>
      </c>
      <c r="B1" s="5"/>
      <c r="C1" s="5"/>
      <c r="D1" s="5"/>
      <c r="E1" s="5"/>
      <c r="F1" s="5"/>
    </row>
    <row r="2" spans="1:6" ht="14.25">
      <c r="A2" t="s">
        <v>201</v>
      </c>
      <c r="B2" t="s">
        <v>202</v>
      </c>
      <c r="C2" s="1" t="s">
        <v>203</v>
      </c>
      <c r="D2" t="s">
        <v>204</v>
      </c>
      <c r="E2" t="s">
        <v>205</v>
      </c>
      <c r="F2" s="3" t="s">
        <v>206</v>
      </c>
    </row>
    <row r="3" spans="1:6" ht="14.25">
      <c r="A3" t="str">
        <f>"0020040450  "</f>
        <v>0020040450  </v>
      </c>
      <c r="B3" t="s">
        <v>0</v>
      </c>
      <c r="C3" s="1" t="s">
        <v>1</v>
      </c>
      <c r="D3" t="s">
        <v>2</v>
      </c>
      <c r="E3" t="str">
        <f>"20080509"</f>
        <v>20080509</v>
      </c>
      <c r="F3" s="2" t="str">
        <f>"32"</f>
        <v>32</v>
      </c>
    </row>
    <row r="4" spans="1:6" ht="14.25">
      <c r="A4" t="str">
        <f>"0020040450  "</f>
        <v>0020040450  </v>
      </c>
      <c r="B4" t="s">
        <v>0</v>
      </c>
      <c r="C4" s="1" t="s">
        <v>1</v>
      </c>
      <c r="D4" t="s">
        <v>3</v>
      </c>
      <c r="E4" t="str">
        <f>"20080509"</f>
        <v>20080509</v>
      </c>
      <c r="F4" s="2" t="str">
        <f>"32"</f>
        <v>32</v>
      </c>
    </row>
    <row r="5" spans="1:6" ht="14.25">
      <c r="A5" t="str">
        <f>"0020040450  "</f>
        <v>0020040450  </v>
      </c>
      <c r="B5" t="s">
        <v>0</v>
      </c>
      <c r="C5" s="1" t="s">
        <v>1</v>
      </c>
      <c r="D5" t="s">
        <v>4</v>
      </c>
      <c r="E5" t="str">
        <f>"20080512"</f>
        <v>20080512</v>
      </c>
      <c r="F5" s="2" t="str">
        <f>"29"</f>
        <v>29</v>
      </c>
    </row>
    <row r="6" spans="1:6" ht="14.25">
      <c r="A6" t="str">
        <f>"0020040450  "</f>
        <v>0020040450  </v>
      </c>
      <c r="B6" t="s">
        <v>0</v>
      </c>
      <c r="C6" s="1" t="s">
        <v>1</v>
      </c>
      <c r="D6" t="s">
        <v>5</v>
      </c>
      <c r="E6" t="str">
        <f>"20080512"</f>
        <v>20080512</v>
      </c>
      <c r="F6" s="2" t="str">
        <f>"29"</f>
        <v>29</v>
      </c>
    </row>
    <row r="7" spans="1:6" ht="14.25">
      <c r="A7" t="str">
        <f>"0020040450  "</f>
        <v>0020040450  </v>
      </c>
      <c r="B7" t="s">
        <v>0</v>
      </c>
      <c r="C7" s="1" t="s">
        <v>1</v>
      </c>
      <c r="D7" t="s">
        <v>6</v>
      </c>
      <c r="E7" t="str">
        <f>"20080526"</f>
        <v>20080526</v>
      </c>
      <c r="F7" s="2" t="str">
        <f>"15"</f>
        <v>15</v>
      </c>
    </row>
    <row r="8" spans="1:6" ht="14.25">
      <c r="A8" t="str">
        <f>"0020050538  "</f>
        <v>0020050538  </v>
      </c>
      <c r="B8" t="s">
        <v>7</v>
      </c>
      <c r="C8" s="1" t="s">
        <v>1</v>
      </c>
      <c r="D8" t="s">
        <v>8</v>
      </c>
      <c r="E8" t="str">
        <f>"20080520"</f>
        <v>20080520</v>
      </c>
      <c r="F8" s="2" t="str">
        <f>"21"</f>
        <v>21</v>
      </c>
    </row>
    <row r="9" spans="1:6" ht="14.25">
      <c r="A9" t="str">
        <f>"0411010034  "</f>
        <v>0411010034  </v>
      </c>
      <c r="B9" t="s">
        <v>9</v>
      </c>
      <c r="C9" s="1" t="s">
        <v>1</v>
      </c>
      <c r="D9" t="s">
        <v>10</v>
      </c>
      <c r="E9" t="str">
        <f>"20080410"</f>
        <v>20080410</v>
      </c>
      <c r="F9" s="2" t="str">
        <f>"61"</f>
        <v>61</v>
      </c>
    </row>
    <row r="10" spans="1:6" ht="14.25">
      <c r="A10" t="str">
        <f>"0411010074  "</f>
        <v>0411010074  </v>
      </c>
      <c r="B10" t="s">
        <v>11</v>
      </c>
      <c r="C10" s="1" t="s">
        <v>1</v>
      </c>
      <c r="D10" t="s">
        <v>12</v>
      </c>
      <c r="E10" t="str">
        <f>"20080513"</f>
        <v>20080513</v>
      </c>
      <c r="F10" s="2" t="str">
        <f>"28"</f>
        <v>28</v>
      </c>
    </row>
    <row r="11" spans="1:6" ht="14.25">
      <c r="A11" t="str">
        <f>"0411010080  "</f>
        <v>0411010080  </v>
      </c>
      <c r="B11" t="s">
        <v>13</v>
      </c>
      <c r="C11" s="1" t="s">
        <v>1</v>
      </c>
      <c r="D11" t="s">
        <v>14</v>
      </c>
      <c r="E11" t="str">
        <f>"20080514"</f>
        <v>20080514</v>
      </c>
      <c r="F11" s="2" t="str">
        <f>"27"</f>
        <v>27</v>
      </c>
    </row>
    <row r="12" spans="1:6" ht="14.25">
      <c r="A12" t="str">
        <f>"0411010080  "</f>
        <v>0411010080  </v>
      </c>
      <c r="B12" t="s">
        <v>13</v>
      </c>
      <c r="C12" s="1" t="s">
        <v>1</v>
      </c>
      <c r="D12" t="s">
        <v>15</v>
      </c>
      <c r="E12" t="str">
        <f>"20080514"</f>
        <v>20080514</v>
      </c>
      <c r="F12" s="2" t="str">
        <f>"27"</f>
        <v>27</v>
      </c>
    </row>
    <row r="13" spans="1:6" ht="14.25">
      <c r="A13" t="str">
        <f>"0411010080  "</f>
        <v>0411010080  </v>
      </c>
      <c r="B13" t="s">
        <v>13</v>
      </c>
      <c r="C13" s="1" t="s">
        <v>1</v>
      </c>
      <c r="D13" t="s">
        <v>16</v>
      </c>
      <c r="E13" t="str">
        <f>"20080527"</f>
        <v>20080527</v>
      </c>
      <c r="F13" s="2" t="str">
        <f>"14"</f>
        <v>14</v>
      </c>
    </row>
    <row r="14" spans="1:6" ht="14.25">
      <c r="A14" t="str">
        <f>"0411010080  "</f>
        <v>0411010080  </v>
      </c>
      <c r="B14" t="s">
        <v>13</v>
      </c>
      <c r="C14" s="1" t="s">
        <v>1</v>
      </c>
      <c r="D14" t="s">
        <v>17</v>
      </c>
      <c r="E14" t="str">
        <f>"20080527"</f>
        <v>20080527</v>
      </c>
      <c r="F14" s="2" t="str">
        <f>"14"</f>
        <v>14</v>
      </c>
    </row>
    <row r="15" spans="1:6" ht="14.25">
      <c r="A15" t="str">
        <f>"0411010080  "</f>
        <v>0411010080  </v>
      </c>
      <c r="B15" t="s">
        <v>13</v>
      </c>
      <c r="C15" s="1" t="s">
        <v>1</v>
      </c>
      <c r="D15" t="s">
        <v>18</v>
      </c>
      <c r="E15" t="str">
        <f>"20080527"</f>
        <v>20080527</v>
      </c>
      <c r="F15" s="2" t="str">
        <f>"14"</f>
        <v>14</v>
      </c>
    </row>
    <row r="16" spans="1:6" ht="14.25">
      <c r="A16" t="str">
        <f>"0411010083  "</f>
        <v>0411010083  </v>
      </c>
      <c r="B16" t="s">
        <v>19</v>
      </c>
      <c r="C16" s="1" t="s">
        <v>1</v>
      </c>
      <c r="D16" t="s">
        <v>20</v>
      </c>
      <c r="E16" t="str">
        <f>"20080527"</f>
        <v>20080527</v>
      </c>
      <c r="F16" s="2" t="str">
        <f>"14"</f>
        <v>14</v>
      </c>
    </row>
    <row r="17" spans="1:6" ht="14.25">
      <c r="A17" t="str">
        <f>"0411010156  "</f>
        <v>0411010156  </v>
      </c>
      <c r="B17" t="s">
        <v>21</v>
      </c>
      <c r="C17" s="1" t="s">
        <v>1</v>
      </c>
      <c r="D17" t="s">
        <v>22</v>
      </c>
      <c r="E17" t="str">
        <f>"20060908"</f>
        <v>20060908</v>
      </c>
      <c r="F17" s="2" t="str">
        <f>"641"</f>
        <v>641</v>
      </c>
    </row>
    <row r="18" spans="1:6" ht="14.25">
      <c r="A18" t="str">
        <f>"0411010178  "</f>
        <v>0411010178  </v>
      </c>
      <c r="B18" t="s">
        <v>23</v>
      </c>
      <c r="C18" s="1" t="s">
        <v>1</v>
      </c>
      <c r="D18" t="s">
        <v>24</v>
      </c>
      <c r="E18" t="str">
        <f>"20080508"</f>
        <v>20080508</v>
      </c>
      <c r="F18" s="2" t="str">
        <f>"33"</f>
        <v>33</v>
      </c>
    </row>
    <row r="19" spans="1:6" ht="14.25">
      <c r="A19" t="str">
        <f>"0411010213  "</f>
        <v>0411010213  </v>
      </c>
      <c r="B19" t="s">
        <v>25</v>
      </c>
      <c r="C19" s="1" t="s">
        <v>1</v>
      </c>
      <c r="D19" t="s">
        <v>26</v>
      </c>
      <c r="E19" t="str">
        <f>"20080603"</f>
        <v>20080603</v>
      </c>
      <c r="F19" s="2" t="str">
        <f>"7"</f>
        <v>7</v>
      </c>
    </row>
    <row r="20" spans="1:6" ht="14.25">
      <c r="A20" t="str">
        <f>"0411010213  "</f>
        <v>0411010213  </v>
      </c>
      <c r="B20" t="s">
        <v>25</v>
      </c>
      <c r="C20" s="1" t="s">
        <v>1</v>
      </c>
      <c r="D20" t="s">
        <v>27</v>
      </c>
      <c r="E20" t="str">
        <f>"20080603"</f>
        <v>20080603</v>
      </c>
      <c r="F20" s="2" t="str">
        <f>"7"</f>
        <v>7</v>
      </c>
    </row>
    <row r="21" spans="1:6" ht="14.25">
      <c r="A21" t="str">
        <f>"0411010213  "</f>
        <v>0411010213  </v>
      </c>
      <c r="B21" t="s">
        <v>25</v>
      </c>
      <c r="C21" s="1" t="s">
        <v>1</v>
      </c>
      <c r="D21" t="s">
        <v>28</v>
      </c>
      <c r="E21" t="str">
        <f>"20080603"</f>
        <v>20080603</v>
      </c>
      <c r="F21" s="2" t="str">
        <f>"7"</f>
        <v>7</v>
      </c>
    </row>
    <row r="22" spans="1:6" ht="14.25">
      <c r="A22" t="str">
        <f>"0411010213  "</f>
        <v>0411010213  </v>
      </c>
      <c r="B22" t="s">
        <v>25</v>
      </c>
      <c r="C22" s="1" t="s">
        <v>1</v>
      </c>
      <c r="D22" t="s">
        <v>29</v>
      </c>
      <c r="E22" t="str">
        <f>"20080603"</f>
        <v>20080603</v>
      </c>
      <c r="F22" s="2" t="str">
        <f>"7"</f>
        <v>7</v>
      </c>
    </row>
    <row r="23" spans="1:6" ht="14.25">
      <c r="A23" t="str">
        <f>"0411010213  "</f>
        <v>0411010213  </v>
      </c>
      <c r="B23" t="s">
        <v>25</v>
      </c>
      <c r="C23" s="1" t="s">
        <v>1</v>
      </c>
      <c r="D23" t="s">
        <v>30</v>
      </c>
      <c r="E23" t="str">
        <f>"20080603"</f>
        <v>20080603</v>
      </c>
      <c r="F23" s="2" t="str">
        <f>"7"</f>
        <v>7</v>
      </c>
    </row>
    <row r="24" spans="1:6" ht="14.25">
      <c r="A24" t="str">
        <f>"0411010244  "</f>
        <v>0411010244  </v>
      </c>
      <c r="B24" t="s">
        <v>31</v>
      </c>
      <c r="C24" s="1" t="s">
        <v>1</v>
      </c>
      <c r="D24" t="s">
        <v>32</v>
      </c>
      <c r="E24" t="str">
        <f>"20080522"</f>
        <v>20080522</v>
      </c>
      <c r="F24" s="2" t="str">
        <f>"19"</f>
        <v>19</v>
      </c>
    </row>
    <row r="25" spans="1:6" ht="14.25">
      <c r="A25" t="str">
        <f>"0411010244  "</f>
        <v>0411010244  </v>
      </c>
      <c r="B25" t="s">
        <v>31</v>
      </c>
      <c r="C25" s="1" t="s">
        <v>1</v>
      </c>
      <c r="D25" t="s">
        <v>33</v>
      </c>
      <c r="E25" t="str">
        <f>"20080522"</f>
        <v>20080522</v>
      </c>
      <c r="F25" s="2" t="str">
        <f>"19"</f>
        <v>19</v>
      </c>
    </row>
    <row r="26" spans="1:6" ht="14.25">
      <c r="A26" t="str">
        <f>"0411010334  "</f>
        <v>0411010334  </v>
      </c>
      <c r="B26" t="s">
        <v>34</v>
      </c>
      <c r="C26" s="1" t="s">
        <v>1</v>
      </c>
      <c r="D26" t="s">
        <v>35</v>
      </c>
      <c r="E26" t="str">
        <f>"20080512"</f>
        <v>20080512</v>
      </c>
      <c r="F26" s="2" t="str">
        <f>"29"</f>
        <v>29</v>
      </c>
    </row>
    <row r="27" spans="1:6" ht="14.25">
      <c r="A27" t="str">
        <f>"0411010334  "</f>
        <v>0411010334  </v>
      </c>
      <c r="B27" t="s">
        <v>34</v>
      </c>
      <c r="C27" s="1" t="s">
        <v>1</v>
      </c>
      <c r="D27" t="s">
        <v>36</v>
      </c>
      <c r="E27" t="str">
        <f>"20080512"</f>
        <v>20080512</v>
      </c>
      <c r="F27" s="2" t="str">
        <f>"29"</f>
        <v>29</v>
      </c>
    </row>
    <row r="28" spans="1:6" ht="14.25">
      <c r="A28" t="str">
        <f>"0511000023  "</f>
        <v>0511000023  </v>
      </c>
      <c r="B28" t="s">
        <v>37</v>
      </c>
      <c r="C28" s="1" t="s">
        <v>1</v>
      </c>
      <c r="D28" t="s">
        <v>38</v>
      </c>
      <c r="E28" t="str">
        <f>"20051216"</f>
        <v>20051216</v>
      </c>
      <c r="F28" s="2" t="str">
        <f>"907"</f>
        <v>907</v>
      </c>
    </row>
    <row r="29" spans="1:6" ht="14.25">
      <c r="A29" t="str">
        <f>"0511010012  "</f>
        <v>0511010012  </v>
      </c>
      <c r="B29" t="s">
        <v>39</v>
      </c>
      <c r="C29" s="1" t="s">
        <v>1</v>
      </c>
      <c r="D29" t="s">
        <v>40</v>
      </c>
      <c r="E29" t="str">
        <f>"20080525"</f>
        <v>20080525</v>
      </c>
      <c r="F29" s="2" t="str">
        <f>"16"</f>
        <v>16</v>
      </c>
    </row>
    <row r="30" spans="1:6" ht="14.25">
      <c r="A30" t="str">
        <f>"0511010012  "</f>
        <v>0511010012  </v>
      </c>
      <c r="B30" t="s">
        <v>39</v>
      </c>
      <c r="C30" s="1" t="s">
        <v>1</v>
      </c>
      <c r="D30" t="s">
        <v>41</v>
      </c>
      <c r="E30" t="str">
        <f>"20080525"</f>
        <v>20080525</v>
      </c>
      <c r="F30" s="2" t="str">
        <f>"16"</f>
        <v>16</v>
      </c>
    </row>
    <row r="31" spans="1:6" ht="14.25">
      <c r="A31" t="str">
        <f>"0511010012  "</f>
        <v>0511010012  </v>
      </c>
      <c r="B31" t="s">
        <v>39</v>
      </c>
      <c r="C31" s="1" t="s">
        <v>1</v>
      </c>
      <c r="D31" t="s">
        <v>42</v>
      </c>
      <c r="E31" t="str">
        <f>"20080609"</f>
        <v>20080609</v>
      </c>
      <c r="F31" s="2" t="str">
        <f>"1"</f>
        <v>1</v>
      </c>
    </row>
    <row r="32" spans="1:6" ht="14.25">
      <c r="A32" t="str">
        <f>"0511010224  "</f>
        <v>0511010224  </v>
      </c>
      <c r="B32" t="s">
        <v>43</v>
      </c>
      <c r="C32" s="1" t="s">
        <v>1</v>
      </c>
      <c r="D32" t="s">
        <v>44</v>
      </c>
      <c r="E32" t="str">
        <f>"20070615"</f>
        <v>20070615</v>
      </c>
      <c r="F32" s="2" t="str">
        <f>"361"</f>
        <v>361</v>
      </c>
    </row>
    <row r="33" spans="1:6" ht="14.25">
      <c r="A33" t="str">
        <f>"0511010280  "</f>
        <v>0511010280  </v>
      </c>
      <c r="B33" t="s">
        <v>45</v>
      </c>
      <c r="C33" s="1" t="s">
        <v>1</v>
      </c>
      <c r="D33" t="s">
        <v>46</v>
      </c>
      <c r="E33" t="str">
        <f>"20080606"</f>
        <v>20080606</v>
      </c>
      <c r="F33" s="2" t="str">
        <f>"4"</f>
        <v>4</v>
      </c>
    </row>
    <row r="34" spans="1:6" ht="14.25">
      <c r="A34" t="str">
        <f>"0511010280  "</f>
        <v>0511010280  </v>
      </c>
      <c r="B34" t="s">
        <v>45</v>
      </c>
      <c r="C34" s="1" t="s">
        <v>1</v>
      </c>
      <c r="D34" t="s">
        <v>47</v>
      </c>
      <c r="E34" t="str">
        <f>"20080606"</f>
        <v>20080606</v>
      </c>
      <c r="F34" s="2" t="str">
        <f>"4"</f>
        <v>4</v>
      </c>
    </row>
    <row r="35" spans="1:6" ht="14.25">
      <c r="A35" t="str">
        <f>"0511010323  "</f>
        <v>0511010323  </v>
      </c>
      <c r="B35" t="s">
        <v>48</v>
      </c>
      <c r="C35" s="1" t="s">
        <v>1</v>
      </c>
      <c r="D35" t="s">
        <v>49</v>
      </c>
      <c r="E35" t="str">
        <f>"20080529"</f>
        <v>20080529</v>
      </c>
      <c r="F35" s="2" t="str">
        <f>"12"</f>
        <v>12</v>
      </c>
    </row>
    <row r="36" spans="1:6" ht="14.25">
      <c r="A36" t="str">
        <f>"0511010323  "</f>
        <v>0511010323  </v>
      </c>
      <c r="B36" t="s">
        <v>48</v>
      </c>
      <c r="C36" s="1" t="s">
        <v>1</v>
      </c>
      <c r="D36" t="s">
        <v>50</v>
      </c>
      <c r="E36" t="str">
        <f>"20080529"</f>
        <v>20080529</v>
      </c>
      <c r="F36" s="2" t="str">
        <f>"12"</f>
        <v>12</v>
      </c>
    </row>
    <row r="37" spans="1:6" ht="14.25">
      <c r="A37" t="str">
        <f>"0511010342  "</f>
        <v>0511010342  </v>
      </c>
      <c r="B37" t="s">
        <v>51</v>
      </c>
      <c r="C37" s="1" t="s">
        <v>1</v>
      </c>
      <c r="D37" t="s">
        <v>52</v>
      </c>
      <c r="E37" t="str">
        <f>"20080514"</f>
        <v>20080514</v>
      </c>
      <c r="F37" s="2" t="str">
        <f>"27"</f>
        <v>27</v>
      </c>
    </row>
    <row r="38" spans="1:6" ht="14.25">
      <c r="A38" t="str">
        <f>"0511010388  "</f>
        <v>0511010388  </v>
      </c>
      <c r="B38" t="s">
        <v>53</v>
      </c>
      <c r="C38" s="1" t="s">
        <v>1</v>
      </c>
      <c r="D38" t="s">
        <v>54</v>
      </c>
      <c r="E38" t="str">
        <f>"20080605"</f>
        <v>20080605</v>
      </c>
      <c r="F38" s="2" t="str">
        <f>"5"</f>
        <v>5</v>
      </c>
    </row>
    <row r="39" spans="1:6" ht="14.25">
      <c r="A39" t="str">
        <f>"0611010007  "</f>
        <v>0611010007  </v>
      </c>
      <c r="B39" t="s">
        <v>55</v>
      </c>
      <c r="C39" s="1" t="s">
        <v>1</v>
      </c>
      <c r="D39" t="s">
        <v>56</v>
      </c>
      <c r="E39" t="str">
        <f>"20070624"</f>
        <v>20070624</v>
      </c>
      <c r="F39" s="2" t="str">
        <f>"352"</f>
        <v>352</v>
      </c>
    </row>
    <row r="40" spans="1:6" ht="14.25">
      <c r="A40" t="str">
        <f>"0611010014  "</f>
        <v>0611010014  </v>
      </c>
      <c r="B40" t="s">
        <v>57</v>
      </c>
      <c r="C40" s="1" t="s">
        <v>1</v>
      </c>
      <c r="D40" t="s">
        <v>58</v>
      </c>
      <c r="E40" t="str">
        <f>"20080526"</f>
        <v>20080526</v>
      </c>
      <c r="F40" s="2" t="str">
        <f>"15"</f>
        <v>15</v>
      </c>
    </row>
    <row r="41" spans="1:6" ht="14.25">
      <c r="A41" t="str">
        <f>"0611010025  "</f>
        <v>0611010025  </v>
      </c>
      <c r="B41" t="s">
        <v>59</v>
      </c>
      <c r="C41" s="1" t="s">
        <v>1</v>
      </c>
      <c r="D41" t="s">
        <v>60</v>
      </c>
      <c r="E41" t="str">
        <f>"20080425"</f>
        <v>20080425</v>
      </c>
      <c r="F41" s="2" t="str">
        <f>"46"</f>
        <v>46</v>
      </c>
    </row>
    <row r="42" spans="1:6" ht="14.25">
      <c r="A42" t="str">
        <f>"0611010028  "</f>
        <v>0611010028  </v>
      </c>
      <c r="B42" t="s">
        <v>61</v>
      </c>
      <c r="C42" s="1" t="s">
        <v>1</v>
      </c>
      <c r="D42" t="s">
        <v>62</v>
      </c>
      <c r="E42" t="str">
        <f>"20080606"</f>
        <v>20080606</v>
      </c>
      <c r="F42" s="2" t="str">
        <f>"4"</f>
        <v>4</v>
      </c>
    </row>
    <row r="43" spans="1:6" ht="14.25">
      <c r="A43" t="str">
        <f>"0611010028  "</f>
        <v>0611010028  </v>
      </c>
      <c r="B43" t="s">
        <v>61</v>
      </c>
      <c r="C43" s="1" t="s">
        <v>1</v>
      </c>
      <c r="D43" t="s">
        <v>63</v>
      </c>
      <c r="E43" t="str">
        <f>"20080606"</f>
        <v>20080606</v>
      </c>
      <c r="F43" s="2" t="str">
        <f>"4"</f>
        <v>4</v>
      </c>
    </row>
    <row r="44" spans="1:6" ht="14.25">
      <c r="A44" t="str">
        <f>"0611010028  "</f>
        <v>0611010028  </v>
      </c>
      <c r="B44" t="s">
        <v>61</v>
      </c>
      <c r="C44" s="1" t="s">
        <v>1</v>
      </c>
      <c r="D44" t="s">
        <v>64</v>
      </c>
      <c r="E44" t="str">
        <f>"20080606"</f>
        <v>20080606</v>
      </c>
      <c r="F44" s="2" t="str">
        <f>"4"</f>
        <v>4</v>
      </c>
    </row>
    <row r="45" spans="1:6" ht="14.25">
      <c r="A45" t="str">
        <f>"0611010028  "</f>
        <v>0611010028  </v>
      </c>
      <c r="B45" t="s">
        <v>61</v>
      </c>
      <c r="C45" s="1" t="s">
        <v>1</v>
      </c>
      <c r="D45" t="s">
        <v>65</v>
      </c>
      <c r="E45" t="str">
        <f>"20080606"</f>
        <v>20080606</v>
      </c>
      <c r="F45" s="2" t="str">
        <f>"4"</f>
        <v>4</v>
      </c>
    </row>
    <row r="46" spans="1:6" ht="14.25">
      <c r="A46" t="str">
        <f>"0611010028  "</f>
        <v>0611010028  </v>
      </c>
      <c r="B46" t="s">
        <v>61</v>
      </c>
      <c r="C46" s="1" t="s">
        <v>1</v>
      </c>
      <c r="D46" t="s">
        <v>66</v>
      </c>
      <c r="E46" t="str">
        <f>"20080606"</f>
        <v>20080606</v>
      </c>
      <c r="F46" s="2" t="str">
        <f>"4"</f>
        <v>4</v>
      </c>
    </row>
    <row r="47" spans="1:6" ht="14.25">
      <c r="A47" t="str">
        <f>"0611010033  "</f>
        <v>0611010033  </v>
      </c>
      <c r="B47" t="s">
        <v>67</v>
      </c>
      <c r="C47" s="1" t="s">
        <v>1</v>
      </c>
      <c r="D47" t="s">
        <v>68</v>
      </c>
      <c r="E47" t="str">
        <f>"20080608"</f>
        <v>20080608</v>
      </c>
      <c r="F47" s="2" t="str">
        <f>"2"</f>
        <v>2</v>
      </c>
    </row>
    <row r="48" spans="1:6" ht="14.25">
      <c r="A48" t="str">
        <f>"0611010036  "</f>
        <v>0611010036  </v>
      </c>
      <c r="B48" t="s">
        <v>69</v>
      </c>
      <c r="C48" s="1" t="s">
        <v>1</v>
      </c>
      <c r="D48" t="s">
        <v>70</v>
      </c>
      <c r="E48" t="str">
        <f>"20080605"</f>
        <v>20080605</v>
      </c>
      <c r="F48" s="2" t="str">
        <f>"5"</f>
        <v>5</v>
      </c>
    </row>
    <row r="49" spans="1:6" ht="14.25">
      <c r="A49" t="str">
        <f>"0611010043  "</f>
        <v>0611010043  </v>
      </c>
      <c r="B49" t="s">
        <v>71</v>
      </c>
      <c r="C49" s="1" t="s">
        <v>1</v>
      </c>
      <c r="D49" t="s">
        <v>68</v>
      </c>
      <c r="E49" t="str">
        <f>"20080608"</f>
        <v>20080608</v>
      </c>
      <c r="F49" s="2" t="str">
        <f>"2"</f>
        <v>2</v>
      </c>
    </row>
    <row r="50" spans="1:6" ht="14.25">
      <c r="A50" t="str">
        <f>"0611010048  "</f>
        <v>0611010048  </v>
      </c>
      <c r="B50" t="s">
        <v>72</v>
      </c>
      <c r="C50" s="1" t="s">
        <v>1</v>
      </c>
      <c r="D50" t="s">
        <v>73</v>
      </c>
      <c r="E50" t="str">
        <f>"20080608"</f>
        <v>20080608</v>
      </c>
      <c r="F50" s="2" t="str">
        <f>"2"</f>
        <v>2</v>
      </c>
    </row>
    <row r="51" spans="1:6" ht="14.25">
      <c r="A51" t="str">
        <f>"0611010048  "</f>
        <v>0611010048  </v>
      </c>
      <c r="B51" t="s">
        <v>72</v>
      </c>
      <c r="C51" s="1" t="s">
        <v>1</v>
      </c>
      <c r="D51" t="s">
        <v>74</v>
      </c>
      <c r="E51" t="str">
        <f>"20080608"</f>
        <v>20080608</v>
      </c>
      <c r="F51" s="2" t="str">
        <f>"2"</f>
        <v>2</v>
      </c>
    </row>
    <row r="52" spans="1:6" ht="14.25">
      <c r="A52" t="str">
        <f>"0611010048  "</f>
        <v>0611010048  </v>
      </c>
      <c r="B52" t="s">
        <v>72</v>
      </c>
      <c r="C52" s="1" t="s">
        <v>1</v>
      </c>
      <c r="D52" t="s">
        <v>75</v>
      </c>
      <c r="E52" t="str">
        <f>"20080608"</f>
        <v>20080608</v>
      </c>
      <c r="F52" s="2" t="str">
        <f>"2"</f>
        <v>2</v>
      </c>
    </row>
    <row r="53" spans="1:6" ht="14.25">
      <c r="A53" t="str">
        <f>"0611010058  "</f>
        <v>0611010058  </v>
      </c>
      <c r="B53" t="s">
        <v>76</v>
      </c>
      <c r="C53" s="1" t="s">
        <v>1</v>
      </c>
      <c r="D53" t="s">
        <v>77</v>
      </c>
      <c r="E53" t="str">
        <f>"20080528"</f>
        <v>20080528</v>
      </c>
      <c r="F53" s="2" t="str">
        <f>"13"</f>
        <v>13</v>
      </c>
    </row>
    <row r="54" spans="1:6" ht="14.25">
      <c r="A54" t="str">
        <f>"0611010058  "</f>
        <v>0611010058  </v>
      </c>
      <c r="B54" t="s">
        <v>76</v>
      </c>
      <c r="C54" s="1" t="s">
        <v>1</v>
      </c>
      <c r="D54" t="s">
        <v>78</v>
      </c>
      <c r="E54" t="str">
        <f>"20080530"</f>
        <v>20080530</v>
      </c>
      <c r="F54" s="2" t="str">
        <f>"11"</f>
        <v>11</v>
      </c>
    </row>
    <row r="55" spans="1:6" ht="14.25">
      <c r="A55" t="str">
        <f>"0611010058  "</f>
        <v>0611010058  </v>
      </c>
      <c r="B55" t="s">
        <v>76</v>
      </c>
      <c r="C55" s="1" t="s">
        <v>1</v>
      </c>
      <c r="D55" t="s">
        <v>79</v>
      </c>
      <c r="E55" t="str">
        <f>"20080530"</f>
        <v>20080530</v>
      </c>
      <c r="F55" s="2" t="str">
        <f>"11"</f>
        <v>11</v>
      </c>
    </row>
    <row r="56" spans="1:6" ht="14.25">
      <c r="A56" t="str">
        <f>"0611010058  "</f>
        <v>0611010058  </v>
      </c>
      <c r="B56" t="s">
        <v>76</v>
      </c>
      <c r="C56" s="1" t="s">
        <v>1</v>
      </c>
      <c r="D56" t="s">
        <v>80</v>
      </c>
      <c r="E56" t="str">
        <f>"20080530"</f>
        <v>20080530</v>
      </c>
      <c r="F56" s="2" t="str">
        <f>"11"</f>
        <v>11</v>
      </c>
    </row>
    <row r="57" spans="1:6" ht="14.25">
      <c r="A57" t="str">
        <f>"0611010081  "</f>
        <v>0611010081  </v>
      </c>
      <c r="B57" t="s">
        <v>81</v>
      </c>
      <c r="C57" s="1" t="s">
        <v>1</v>
      </c>
      <c r="D57" t="s">
        <v>82</v>
      </c>
      <c r="E57" t="str">
        <f>"20080529"</f>
        <v>20080529</v>
      </c>
      <c r="F57" s="2" t="str">
        <f>"12"</f>
        <v>12</v>
      </c>
    </row>
    <row r="58" spans="1:6" ht="14.25">
      <c r="A58" t="str">
        <f>"0611010084  "</f>
        <v>0611010084  </v>
      </c>
      <c r="B58" t="s">
        <v>83</v>
      </c>
      <c r="C58" s="1" t="s">
        <v>1</v>
      </c>
      <c r="D58" t="s">
        <v>84</v>
      </c>
      <c r="E58" t="str">
        <f>"20080602"</f>
        <v>20080602</v>
      </c>
      <c r="F58" s="2" t="str">
        <f>"8"</f>
        <v>8</v>
      </c>
    </row>
    <row r="59" spans="1:6" ht="14.25">
      <c r="A59" t="str">
        <f>"0611010084  "</f>
        <v>0611010084  </v>
      </c>
      <c r="B59" t="s">
        <v>83</v>
      </c>
      <c r="C59" s="1" t="s">
        <v>1</v>
      </c>
      <c r="D59" t="s">
        <v>75</v>
      </c>
      <c r="E59" t="str">
        <f>"20080609"</f>
        <v>20080609</v>
      </c>
      <c r="F59" s="2" t="str">
        <f>"1"</f>
        <v>1</v>
      </c>
    </row>
    <row r="60" spans="1:6" ht="14.25">
      <c r="A60" t="str">
        <f>"0611010084  "</f>
        <v>0611010084  </v>
      </c>
      <c r="B60" t="s">
        <v>83</v>
      </c>
      <c r="C60" s="1" t="s">
        <v>1</v>
      </c>
      <c r="D60" t="s">
        <v>77</v>
      </c>
      <c r="E60" t="str">
        <f>"20080609"</f>
        <v>20080609</v>
      </c>
      <c r="F60" s="2" t="str">
        <f>"1"</f>
        <v>1</v>
      </c>
    </row>
    <row r="61" spans="1:6" ht="14.25">
      <c r="A61" t="str">
        <f>"0611010088  "</f>
        <v>0611010088  </v>
      </c>
      <c r="B61" t="s">
        <v>85</v>
      </c>
      <c r="C61" s="1" t="s">
        <v>1</v>
      </c>
      <c r="D61" t="s">
        <v>86</v>
      </c>
      <c r="E61" t="str">
        <f aca="true" t="shared" si="0" ref="E61:E70">"20080521"</f>
        <v>20080521</v>
      </c>
      <c r="F61" s="2" t="str">
        <f aca="true" t="shared" si="1" ref="F61:F70">"20"</f>
        <v>20</v>
      </c>
    </row>
    <row r="62" spans="1:6" ht="14.25">
      <c r="A62" t="str">
        <f>"0611010088  "</f>
        <v>0611010088  </v>
      </c>
      <c r="B62" t="s">
        <v>85</v>
      </c>
      <c r="C62" s="1" t="s">
        <v>1</v>
      </c>
      <c r="D62" t="s">
        <v>75</v>
      </c>
      <c r="E62" t="str">
        <f t="shared" si="0"/>
        <v>20080521</v>
      </c>
      <c r="F62" s="2" t="str">
        <f t="shared" si="1"/>
        <v>20</v>
      </c>
    </row>
    <row r="63" spans="1:6" ht="14.25">
      <c r="A63" t="str">
        <f>"0611010088  "</f>
        <v>0611010088  </v>
      </c>
      <c r="B63" t="s">
        <v>85</v>
      </c>
      <c r="C63" s="1" t="s">
        <v>1</v>
      </c>
      <c r="D63" t="s">
        <v>75</v>
      </c>
      <c r="E63" t="str">
        <f t="shared" si="0"/>
        <v>20080521</v>
      </c>
      <c r="F63" s="2" t="str">
        <f t="shared" si="1"/>
        <v>20</v>
      </c>
    </row>
    <row r="64" spans="1:6" ht="14.25">
      <c r="A64" t="str">
        <f>"0611010088  "</f>
        <v>0611010088  </v>
      </c>
      <c r="B64" t="s">
        <v>85</v>
      </c>
      <c r="C64" s="1" t="s">
        <v>1</v>
      </c>
      <c r="D64" t="s">
        <v>75</v>
      </c>
      <c r="E64" t="str">
        <f t="shared" si="0"/>
        <v>20080521</v>
      </c>
      <c r="F64" s="2" t="str">
        <f t="shared" si="1"/>
        <v>20</v>
      </c>
    </row>
    <row r="65" spans="1:6" ht="14.25">
      <c r="A65" t="str">
        <f>"0611010088  "</f>
        <v>0611010088  </v>
      </c>
      <c r="B65" t="s">
        <v>85</v>
      </c>
      <c r="C65" s="1" t="s">
        <v>1</v>
      </c>
      <c r="D65" t="s">
        <v>87</v>
      </c>
      <c r="E65" t="str">
        <f t="shared" si="0"/>
        <v>20080521</v>
      </c>
      <c r="F65" s="2" t="str">
        <f t="shared" si="1"/>
        <v>20</v>
      </c>
    </row>
    <row r="66" spans="1:6" ht="14.25">
      <c r="A66" t="str">
        <f>"0611010099  "</f>
        <v>0611010099  </v>
      </c>
      <c r="B66" t="s">
        <v>88</v>
      </c>
      <c r="C66" s="1" t="s">
        <v>1</v>
      </c>
      <c r="D66" t="s">
        <v>89</v>
      </c>
      <c r="E66" t="str">
        <f t="shared" si="0"/>
        <v>20080521</v>
      </c>
      <c r="F66" s="2" t="str">
        <f t="shared" si="1"/>
        <v>20</v>
      </c>
    </row>
    <row r="67" spans="1:6" ht="14.25">
      <c r="A67" t="str">
        <f>"0611010099  "</f>
        <v>0611010099  </v>
      </c>
      <c r="B67" t="s">
        <v>88</v>
      </c>
      <c r="C67" s="1" t="s">
        <v>1</v>
      </c>
      <c r="D67" t="s">
        <v>75</v>
      </c>
      <c r="E67" t="str">
        <f t="shared" si="0"/>
        <v>20080521</v>
      </c>
      <c r="F67" s="2" t="str">
        <f t="shared" si="1"/>
        <v>20</v>
      </c>
    </row>
    <row r="68" spans="1:6" ht="14.25">
      <c r="A68" t="str">
        <f>"0611010099  "</f>
        <v>0611010099  </v>
      </c>
      <c r="B68" t="s">
        <v>88</v>
      </c>
      <c r="C68" s="1" t="s">
        <v>1</v>
      </c>
      <c r="D68" t="s">
        <v>90</v>
      </c>
      <c r="E68" t="str">
        <f t="shared" si="0"/>
        <v>20080521</v>
      </c>
      <c r="F68" s="2" t="str">
        <f t="shared" si="1"/>
        <v>20</v>
      </c>
    </row>
    <row r="69" spans="1:6" ht="14.25">
      <c r="A69" t="str">
        <f>"0611010099  "</f>
        <v>0611010099  </v>
      </c>
      <c r="B69" t="s">
        <v>88</v>
      </c>
      <c r="C69" s="1" t="s">
        <v>1</v>
      </c>
      <c r="D69" t="s">
        <v>75</v>
      </c>
      <c r="E69" t="str">
        <f t="shared" si="0"/>
        <v>20080521</v>
      </c>
      <c r="F69" s="2" t="str">
        <f t="shared" si="1"/>
        <v>20</v>
      </c>
    </row>
    <row r="70" spans="1:6" ht="14.25">
      <c r="A70" t="str">
        <f>"0611010099  "</f>
        <v>0611010099  </v>
      </c>
      <c r="B70" t="s">
        <v>88</v>
      </c>
      <c r="C70" s="1" t="s">
        <v>1</v>
      </c>
      <c r="D70" t="s">
        <v>75</v>
      </c>
      <c r="E70" t="str">
        <f t="shared" si="0"/>
        <v>20080521</v>
      </c>
      <c r="F70" s="2" t="str">
        <f t="shared" si="1"/>
        <v>20</v>
      </c>
    </row>
    <row r="71" spans="1:6" ht="14.25">
      <c r="A71" t="str">
        <f>"0611010103  "</f>
        <v>0611010103  </v>
      </c>
      <c r="B71" t="s">
        <v>91</v>
      </c>
      <c r="C71" s="1" t="s">
        <v>1</v>
      </c>
      <c r="D71" t="s">
        <v>77</v>
      </c>
      <c r="E71" t="str">
        <f>"20080528"</f>
        <v>20080528</v>
      </c>
      <c r="F71" s="2" t="str">
        <f>"13"</f>
        <v>13</v>
      </c>
    </row>
    <row r="72" spans="1:6" ht="14.25">
      <c r="A72" t="str">
        <f>"0611010106  "</f>
        <v>0611010106  </v>
      </c>
      <c r="B72" t="s">
        <v>92</v>
      </c>
      <c r="C72" s="1" t="s">
        <v>1</v>
      </c>
      <c r="D72" t="s">
        <v>93</v>
      </c>
      <c r="E72" t="str">
        <f>"20080603"</f>
        <v>20080603</v>
      </c>
      <c r="F72" s="2" t="str">
        <f>"7"</f>
        <v>7</v>
      </c>
    </row>
    <row r="73" spans="1:6" ht="14.25">
      <c r="A73" t="str">
        <f>"0611010129  "</f>
        <v>0611010129  </v>
      </c>
      <c r="B73" t="s">
        <v>94</v>
      </c>
      <c r="C73" s="1" t="s">
        <v>1</v>
      </c>
      <c r="D73" t="s">
        <v>95</v>
      </c>
      <c r="E73" t="str">
        <f>"20080606"</f>
        <v>20080606</v>
      </c>
      <c r="F73" s="2" t="str">
        <f>"4"</f>
        <v>4</v>
      </c>
    </row>
    <row r="74" spans="1:6" ht="14.25">
      <c r="A74" t="str">
        <f>"0611010140  "</f>
        <v>0611010140  </v>
      </c>
      <c r="B74" t="s">
        <v>96</v>
      </c>
      <c r="C74" s="1" t="s">
        <v>1</v>
      </c>
      <c r="D74" t="s">
        <v>97</v>
      </c>
      <c r="E74" t="str">
        <f>"20080608"</f>
        <v>20080608</v>
      </c>
      <c r="F74" s="2" t="str">
        <f>"2"</f>
        <v>2</v>
      </c>
    </row>
    <row r="75" spans="1:6" ht="14.25">
      <c r="A75" t="str">
        <f>"0611010166  "</f>
        <v>0611010166  </v>
      </c>
      <c r="B75" t="s">
        <v>98</v>
      </c>
      <c r="C75" s="1" t="s">
        <v>1</v>
      </c>
      <c r="D75" t="s">
        <v>77</v>
      </c>
      <c r="E75" t="str">
        <f>"20080528"</f>
        <v>20080528</v>
      </c>
      <c r="F75" s="2" t="str">
        <f>"13"</f>
        <v>13</v>
      </c>
    </row>
    <row r="76" spans="1:6" ht="14.25">
      <c r="A76" t="str">
        <f>"0611010173  "</f>
        <v>0611010173  </v>
      </c>
      <c r="B76" t="s">
        <v>99</v>
      </c>
      <c r="C76" s="1" t="s">
        <v>1</v>
      </c>
      <c r="D76" t="s">
        <v>100</v>
      </c>
      <c r="E76" t="str">
        <f>"20080511"</f>
        <v>20080511</v>
      </c>
      <c r="F76" s="2" t="str">
        <f>"30"</f>
        <v>30</v>
      </c>
    </row>
    <row r="77" spans="1:6" ht="14.25">
      <c r="A77" t="str">
        <f>"0611010188  "</f>
        <v>0611010188  </v>
      </c>
      <c r="B77" t="s">
        <v>101</v>
      </c>
      <c r="C77" s="1" t="s">
        <v>1</v>
      </c>
      <c r="D77" t="s">
        <v>102</v>
      </c>
      <c r="E77" t="str">
        <f>"20080608"</f>
        <v>20080608</v>
      </c>
      <c r="F77" s="2" t="str">
        <f>"2"</f>
        <v>2</v>
      </c>
    </row>
    <row r="78" spans="1:6" ht="14.25">
      <c r="A78" t="str">
        <f>"0611010216  "</f>
        <v>0611010216  </v>
      </c>
      <c r="B78" t="s">
        <v>103</v>
      </c>
      <c r="C78" s="1" t="s">
        <v>1</v>
      </c>
      <c r="D78" t="s">
        <v>104</v>
      </c>
      <c r="E78" t="str">
        <f>"20080515"</f>
        <v>20080515</v>
      </c>
      <c r="F78" s="2" t="str">
        <f>"26"</f>
        <v>26</v>
      </c>
    </row>
    <row r="79" spans="1:6" ht="14.25">
      <c r="A79" t="str">
        <f>"0611010230  "</f>
        <v>0611010230  </v>
      </c>
      <c r="B79" t="s">
        <v>105</v>
      </c>
      <c r="C79" s="1" t="s">
        <v>1</v>
      </c>
      <c r="D79" t="s">
        <v>106</v>
      </c>
      <c r="E79" t="str">
        <f>"20080528"</f>
        <v>20080528</v>
      </c>
      <c r="F79" s="2" t="str">
        <f>"13"</f>
        <v>13</v>
      </c>
    </row>
    <row r="80" spans="1:6" ht="14.25">
      <c r="A80" t="str">
        <f>"0611010230  "</f>
        <v>0611010230  </v>
      </c>
      <c r="B80" t="s">
        <v>105</v>
      </c>
      <c r="C80" s="1" t="s">
        <v>1</v>
      </c>
      <c r="D80" t="s">
        <v>75</v>
      </c>
      <c r="E80" t="str">
        <f>"20080528"</f>
        <v>20080528</v>
      </c>
      <c r="F80" s="2" t="str">
        <f>"13"</f>
        <v>13</v>
      </c>
    </row>
    <row r="81" spans="1:6" ht="14.25">
      <c r="A81" t="str">
        <f>"0611010232  "</f>
        <v>0611010232  </v>
      </c>
      <c r="B81" t="s">
        <v>107</v>
      </c>
      <c r="C81" s="1" t="s">
        <v>1</v>
      </c>
      <c r="D81" t="s">
        <v>108</v>
      </c>
      <c r="E81" t="str">
        <f>"20080529"</f>
        <v>20080529</v>
      </c>
      <c r="F81" s="2" t="str">
        <f>"12"</f>
        <v>12</v>
      </c>
    </row>
    <row r="82" spans="1:6" ht="14.25">
      <c r="A82" t="str">
        <f>"0611010232  "</f>
        <v>0611010232  </v>
      </c>
      <c r="B82" t="s">
        <v>107</v>
      </c>
      <c r="C82" s="1" t="s">
        <v>1</v>
      </c>
      <c r="D82" t="s">
        <v>97</v>
      </c>
      <c r="E82" t="str">
        <f>"20080529"</f>
        <v>20080529</v>
      </c>
      <c r="F82" s="2" t="str">
        <f>"12"</f>
        <v>12</v>
      </c>
    </row>
    <row r="83" spans="1:6" ht="14.25">
      <c r="A83" t="str">
        <f>"0611010244  "</f>
        <v>0611010244  </v>
      </c>
      <c r="B83" t="s">
        <v>109</v>
      </c>
      <c r="C83" s="1" t="s">
        <v>1</v>
      </c>
      <c r="D83" t="s">
        <v>110</v>
      </c>
      <c r="E83" t="str">
        <f>"20071012"</f>
        <v>20071012</v>
      </c>
      <c r="F83" s="2" t="str">
        <f>"242"</f>
        <v>242</v>
      </c>
    </row>
    <row r="84" spans="1:6" ht="14.25">
      <c r="A84" t="str">
        <f>"0611010251  "</f>
        <v>0611010251  </v>
      </c>
      <c r="B84" t="s">
        <v>111</v>
      </c>
      <c r="C84" s="1" t="s">
        <v>1</v>
      </c>
      <c r="D84" t="s">
        <v>112</v>
      </c>
      <c r="E84" t="str">
        <f>"20080608"</f>
        <v>20080608</v>
      </c>
      <c r="F84" s="2" t="str">
        <f>"2"</f>
        <v>2</v>
      </c>
    </row>
    <row r="85" spans="1:6" ht="14.25">
      <c r="A85" t="str">
        <f>"0611010265  "</f>
        <v>0611010265  </v>
      </c>
      <c r="B85" t="s">
        <v>113</v>
      </c>
      <c r="C85" s="1" t="s">
        <v>1</v>
      </c>
      <c r="D85" t="s">
        <v>114</v>
      </c>
      <c r="E85" t="str">
        <f>"20080609"</f>
        <v>20080609</v>
      </c>
      <c r="F85" s="2" t="str">
        <f>"1"</f>
        <v>1</v>
      </c>
    </row>
    <row r="86" spans="1:6" ht="14.25">
      <c r="A86" t="str">
        <f>"0611010265  "</f>
        <v>0611010265  </v>
      </c>
      <c r="B86" t="s">
        <v>113</v>
      </c>
      <c r="C86" s="1" t="s">
        <v>1</v>
      </c>
      <c r="D86" t="s">
        <v>115</v>
      </c>
      <c r="E86" t="str">
        <f>"20080609"</f>
        <v>20080609</v>
      </c>
      <c r="F86" s="2" t="str">
        <f>"1"</f>
        <v>1</v>
      </c>
    </row>
    <row r="87" spans="1:6" ht="14.25">
      <c r="A87" t="str">
        <f>"0611010272  "</f>
        <v>0611010272  </v>
      </c>
      <c r="B87" t="s">
        <v>116</v>
      </c>
      <c r="C87" s="1" t="s">
        <v>1</v>
      </c>
      <c r="D87" t="s">
        <v>117</v>
      </c>
      <c r="E87" t="str">
        <f>"20080605"</f>
        <v>20080605</v>
      </c>
      <c r="F87" s="2" t="str">
        <f>"5"</f>
        <v>5</v>
      </c>
    </row>
    <row r="88" spans="1:6" ht="14.25">
      <c r="A88" t="str">
        <f>"0611010275  "</f>
        <v>0611010275  </v>
      </c>
      <c r="B88" t="s">
        <v>118</v>
      </c>
      <c r="C88" s="1" t="s">
        <v>1</v>
      </c>
      <c r="D88" t="s">
        <v>75</v>
      </c>
      <c r="E88" t="str">
        <f>"20080601"</f>
        <v>20080601</v>
      </c>
      <c r="F88" s="2" t="str">
        <f>"9"</f>
        <v>9</v>
      </c>
    </row>
    <row r="89" spans="1:6" ht="14.25">
      <c r="A89" t="str">
        <f>"0611010293  "</f>
        <v>0611010293  </v>
      </c>
      <c r="B89" t="s">
        <v>119</v>
      </c>
      <c r="C89" s="1" t="s">
        <v>1</v>
      </c>
      <c r="D89" t="s">
        <v>120</v>
      </c>
      <c r="E89" t="str">
        <f>"20080605"</f>
        <v>20080605</v>
      </c>
      <c r="F89" s="2" t="str">
        <f>"5"</f>
        <v>5</v>
      </c>
    </row>
    <row r="90" spans="1:6" ht="14.25">
      <c r="A90" t="str">
        <f>"0611010295  "</f>
        <v>0611010295  </v>
      </c>
      <c r="B90" t="s">
        <v>121</v>
      </c>
      <c r="C90" s="1" t="s">
        <v>1</v>
      </c>
      <c r="D90" t="s">
        <v>122</v>
      </c>
      <c r="E90" t="str">
        <f>"20080606"</f>
        <v>20080606</v>
      </c>
      <c r="F90" s="2" t="str">
        <f>"4"</f>
        <v>4</v>
      </c>
    </row>
    <row r="91" spans="1:6" ht="14.25">
      <c r="A91" t="str">
        <f>"0611010295  "</f>
        <v>0611010295  </v>
      </c>
      <c r="B91" t="s">
        <v>121</v>
      </c>
      <c r="C91" s="1" t="s">
        <v>1</v>
      </c>
      <c r="D91" t="s">
        <v>123</v>
      </c>
      <c r="E91" t="str">
        <f>"20080606"</f>
        <v>20080606</v>
      </c>
      <c r="F91" s="2" t="str">
        <f>"4"</f>
        <v>4</v>
      </c>
    </row>
    <row r="92" spans="1:6" ht="14.25">
      <c r="A92" t="str">
        <f>"0611010297  "</f>
        <v>0611010297  </v>
      </c>
      <c r="B92" t="s">
        <v>124</v>
      </c>
      <c r="C92" s="1" t="s">
        <v>1</v>
      </c>
      <c r="D92" t="s">
        <v>125</v>
      </c>
      <c r="E92" t="str">
        <f>"20070520"</f>
        <v>20070520</v>
      </c>
      <c r="F92" s="2" t="str">
        <f>"387"</f>
        <v>387</v>
      </c>
    </row>
    <row r="93" spans="1:6" ht="14.25">
      <c r="A93" t="str">
        <f>"0611010326  "</f>
        <v>0611010326  </v>
      </c>
      <c r="B93" t="s">
        <v>126</v>
      </c>
      <c r="C93" s="1" t="s">
        <v>1</v>
      </c>
      <c r="D93" t="s">
        <v>127</v>
      </c>
      <c r="E93" t="str">
        <f>"20080606"</f>
        <v>20080606</v>
      </c>
      <c r="F93" s="2" t="str">
        <f>"4"</f>
        <v>4</v>
      </c>
    </row>
    <row r="94" spans="1:6" ht="14.25">
      <c r="A94" t="str">
        <f>"0611010352  "</f>
        <v>0611010352  </v>
      </c>
      <c r="B94" t="s">
        <v>128</v>
      </c>
      <c r="C94" s="1" t="s">
        <v>1</v>
      </c>
      <c r="D94" t="s">
        <v>129</v>
      </c>
      <c r="E94" t="str">
        <f>"20080525"</f>
        <v>20080525</v>
      </c>
      <c r="F94" s="2" t="str">
        <f>"16"</f>
        <v>16</v>
      </c>
    </row>
    <row r="95" spans="1:6" ht="14.25">
      <c r="A95" t="str">
        <f>"0611010352  "</f>
        <v>0611010352  </v>
      </c>
      <c r="B95" t="s">
        <v>128</v>
      </c>
      <c r="C95" s="1" t="s">
        <v>1</v>
      </c>
      <c r="D95" t="s">
        <v>130</v>
      </c>
      <c r="E95" t="str">
        <f>"20080525"</f>
        <v>20080525</v>
      </c>
      <c r="F95" s="2" t="str">
        <f>"16"</f>
        <v>16</v>
      </c>
    </row>
    <row r="96" spans="1:6" ht="14.25">
      <c r="A96" t="str">
        <f>"0611010352  "</f>
        <v>0611010352  </v>
      </c>
      <c r="B96" t="s">
        <v>128</v>
      </c>
      <c r="C96" s="1" t="s">
        <v>1</v>
      </c>
      <c r="D96" t="s">
        <v>131</v>
      </c>
      <c r="E96" t="str">
        <f>"20080525"</f>
        <v>20080525</v>
      </c>
      <c r="F96" s="2" t="str">
        <f>"16"</f>
        <v>16</v>
      </c>
    </row>
    <row r="97" spans="1:6" ht="14.25">
      <c r="A97" t="str">
        <f>"0611010352  "</f>
        <v>0611010352  </v>
      </c>
      <c r="B97" t="s">
        <v>128</v>
      </c>
      <c r="C97" s="1" t="s">
        <v>1</v>
      </c>
      <c r="D97" t="s">
        <v>132</v>
      </c>
      <c r="E97" t="str">
        <f>"20080525"</f>
        <v>20080525</v>
      </c>
      <c r="F97" s="2" t="str">
        <f>"16"</f>
        <v>16</v>
      </c>
    </row>
    <row r="98" spans="1:6" ht="14.25">
      <c r="A98" t="str">
        <f>"0611010361  "</f>
        <v>0611010361  </v>
      </c>
      <c r="B98" t="s">
        <v>133</v>
      </c>
      <c r="C98" s="1" t="s">
        <v>1</v>
      </c>
      <c r="D98" t="s">
        <v>75</v>
      </c>
      <c r="E98" t="str">
        <f>"20080605"</f>
        <v>20080605</v>
      </c>
      <c r="F98" s="2" t="str">
        <f>"5"</f>
        <v>5</v>
      </c>
    </row>
    <row r="99" spans="1:6" ht="14.25">
      <c r="A99" t="str">
        <f>"0611010361  "</f>
        <v>0611010361  </v>
      </c>
      <c r="B99" t="s">
        <v>133</v>
      </c>
      <c r="C99" s="1" t="s">
        <v>1</v>
      </c>
      <c r="D99" t="s">
        <v>106</v>
      </c>
      <c r="E99" t="str">
        <f>"20080605"</f>
        <v>20080605</v>
      </c>
      <c r="F99" s="2" t="str">
        <f>"5"</f>
        <v>5</v>
      </c>
    </row>
    <row r="100" spans="1:6" ht="14.25">
      <c r="A100" t="str">
        <f>"0611010372  "</f>
        <v>0611010372  </v>
      </c>
      <c r="B100" t="s">
        <v>134</v>
      </c>
      <c r="C100" s="1" t="s">
        <v>1</v>
      </c>
      <c r="D100" t="s">
        <v>77</v>
      </c>
      <c r="E100" t="str">
        <f>"20080604"</f>
        <v>20080604</v>
      </c>
      <c r="F100" s="2" t="str">
        <f>"6"</f>
        <v>6</v>
      </c>
    </row>
    <row r="101" spans="1:6" ht="14.25">
      <c r="A101" t="str">
        <f>"0611010403  "</f>
        <v>0611010403  </v>
      </c>
      <c r="B101" t="s">
        <v>135</v>
      </c>
      <c r="C101" s="1" t="s">
        <v>1</v>
      </c>
      <c r="D101" t="s">
        <v>136</v>
      </c>
      <c r="E101" t="str">
        <f>"20080509"</f>
        <v>20080509</v>
      </c>
      <c r="F101" s="2" t="str">
        <f>"32"</f>
        <v>32</v>
      </c>
    </row>
    <row r="102" spans="1:6" ht="14.25">
      <c r="A102" t="str">
        <f>"0611010403  "</f>
        <v>0611010403  </v>
      </c>
      <c r="B102" t="s">
        <v>135</v>
      </c>
      <c r="C102" s="1" t="s">
        <v>1</v>
      </c>
      <c r="D102" t="s">
        <v>137</v>
      </c>
      <c r="E102" t="str">
        <f>"20080509"</f>
        <v>20080509</v>
      </c>
      <c r="F102" s="2" t="str">
        <f>"32"</f>
        <v>32</v>
      </c>
    </row>
    <row r="103" spans="1:6" ht="14.25">
      <c r="A103" t="str">
        <f>"0611010403  "</f>
        <v>0611010403  </v>
      </c>
      <c r="B103" t="s">
        <v>135</v>
      </c>
      <c r="C103" s="1" t="s">
        <v>1</v>
      </c>
      <c r="D103" t="s">
        <v>138</v>
      </c>
      <c r="E103" t="str">
        <f>"20080509"</f>
        <v>20080509</v>
      </c>
      <c r="F103" s="2" t="str">
        <f>"32"</f>
        <v>32</v>
      </c>
    </row>
    <row r="104" spans="1:6" ht="14.25">
      <c r="A104" t="str">
        <f>"0711010009  "</f>
        <v>0711010009  </v>
      </c>
      <c r="B104" t="s">
        <v>139</v>
      </c>
      <c r="C104" s="1" t="s">
        <v>1</v>
      </c>
      <c r="D104" t="s">
        <v>140</v>
      </c>
      <c r="E104" t="str">
        <f>"20080523"</f>
        <v>20080523</v>
      </c>
      <c r="F104" s="2" t="str">
        <f>"18"</f>
        <v>18</v>
      </c>
    </row>
    <row r="105" spans="1:6" ht="14.25">
      <c r="A105" t="str">
        <f>"0711010009  "</f>
        <v>0711010009  </v>
      </c>
      <c r="B105" t="s">
        <v>139</v>
      </c>
      <c r="C105" s="1" t="s">
        <v>1</v>
      </c>
      <c r="D105" t="s">
        <v>141</v>
      </c>
      <c r="E105" t="str">
        <f>"20080523"</f>
        <v>20080523</v>
      </c>
      <c r="F105" s="2" t="str">
        <f>"18"</f>
        <v>18</v>
      </c>
    </row>
    <row r="106" spans="1:6" ht="14.25">
      <c r="A106" t="str">
        <f>"0711010017  "</f>
        <v>0711010017  </v>
      </c>
      <c r="B106" t="s">
        <v>142</v>
      </c>
      <c r="C106" s="1" t="s">
        <v>1</v>
      </c>
      <c r="D106" t="s">
        <v>143</v>
      </c>
      <c r="E106" t="str">
        <f>"20080608"</f>
        <v>20080608</v>
      </c>
      <c r="F106" s="2" t="str">
        <f>"2"</f>
        <v>2</v>
      </c>
    </row>
    <row r="107" spans="1:6" ht="14.25">
      <c r="A107" t="str">
        <f>"0711010017  "</f>
        <v>0711010017  </v>
      </c>
      <c r="B107" t="s">
        <v>142</v>
      </c>
      <c r="C107" s="1" t="s">
        <v>1</v>
      </c>
      <c r="D107" t="s">
        <v>143</v>
      </c>
      <c r="E107" t="str">
        <f>"20080608"</f>
        <v>20080608</v>
      </c>
      <c r="F107" s="2" t="str">
        <f>"2"</f>
        <v>2</v>
      </c>
    </row>
    <row r="108" spans="1:6" ht="14.25">
      <c r="A108" t="str">
        <f>"0711010017  "</f>
        <v>0711010017  </v>
      </c>
      <c r="B108" t="s">
        <v>142</v>
      </c>
      <c r="C108" s="1" t="s">
        <v>1</v>
      </c>
      <c r="D108" t="s">
        <v>144</v>
      </c>
      <c r="E108" t="str">
        <f>"20080608"</f>
        <v>20080608</v>
      </c>
      <c r="F108" s="2" t="str">
        <f>"2"</f>
        <v>2</v>
      </c>
    </row>
    <row r="109" spans="1:6" ht="14.25">
      <c r="A109" t="str">
        <f>"0711010025  "</f>
        <v>0711010025  </v>
      </c>
      <c r="B109" t="s">
        <v>145</v>
      </c>
      <c r="C109" s="1" t="s">
        <v>1</v>
      </c>
      <c r="D109" t="s">
        <v>146</v>
      </c>
      <c r="E109" t="str">
        <f>"20080525"</f>
        <v>20080525</v>
      </c>
      <c r="F109" s="2" t="str">
        <f>"16"</f>
        <v>16</v>
      </c>
    </row>
    <row r="110" spans="1:6" ht="14.25">
      <c r="A110" t="str">
        <f>"0711010030  "</f>
        <v>0711010030  </v>
      </c>
      <c r="B110" t="s">
        <v>147</v>
      </c>
      <c r="C110" s="1" t="s">
        <v>1</v>
      </c>
      <c r="D110" t="s">
        <v>148</v>
      </c>
      <c r="E110" t="str">
        <f>"20080602"</f>
        <v>20080602</v>
      </c>
      <c r="F110" s="2" t="str">
        <f>"8"</f>
        <v>8</v>
      </c>
    </row>
    <row r="111" spans="1:6" ht="14.25">
      <c r="A111" t="str">
        <f>"0711010037  "</f>
        <v>0711010037  </v>
      </c>
      <c r="B111" t="s">
        <v>149</v>
      </c>
      <c r="C111" s="1" t="s">
        <v>1</v>
      </c>
      <c r="D111" t="s">
        <v>150</v>
      </c>
      <c r="E111" t="str">
        <f>"20080605"</f>
        <v>20080605</v>
      </c>
      <c r="F111" s="2" t="str">
        <f>"5"</f>
        <v>5</v>
      </c>
    </row>
    <row r="112" spans="1:6" ht="14.25">
      <c r="A112" t="str">
        <f>"0711010048  "</f>
        <v>0711010048  </v>
      </c>
      <c r="B112" t="s">
        <v>151</v>
      </c>
      <c r="C112" s="1" t="s">
        <v>1</v>
      </c>
      <c r="D112" t="s">
        <v>152</v>
      </c>
      <c r="E112" t="str">
        <f>"20080606"</f>
        <v>20080606</v>
      </c>
      <c r="F112" s="2" t="str">
        <f>"4"</f>
        <v>4</v>
      </c>
    </row>
    <row r="113" spans="1:6" ht="14.25">
      <c r="A113" t="str">
        <f>"0711010091  "</f>
        <v>0711010091  </v>
      </c>
      <c r="B113" t="s">
        <v>153</v>
      </c>
      <c r="C113" s="1" t="s">
        <v>1</v>
      </c>
      <c r="D113" t="s">
        <v>154</v>
      </c>
      <c r="E113" t="str">
        <f>"20080604"</f>
        <v>20080604</v>
      </c>
      <c r="F113" s="2" t="str">
        <f>"6"</f>
        <v>6</v>
      </c>
    </row>
    <row r="114" spans="1:6" ht="14.25">
      <c r="A114" t="str">
        <f>"0711010093  "</f>
        <v>0711010093  </v>
      </c>
      <c r="B114" t="s">
        <v>155</v>
      </c>
      <c r="C114" s="1" t="s">
        <v>1</v>
      </c>
      <c r="D114" t="s">
        <v>156</v>
      </c>
      <c r="E114" t="str">
        <f>"20080608"</f>
        <v>20080608</v>
      </c>
      <c r="F114" s="2" t="str">
        <f>"2"</f>
        <v>2</v>
      </c>
    </row>
    <row r="115" spans="1:6" ht="14.25">
      <c r="A115" t="str">
        <f>"0711010103  "</f>
        <v>0711010103  </v>
      </c>
      <c r="B115" t="s">
        <v>157</v>
      </c>
      <c r="C115" s="1" t="s">
        <v>1</v>
      </c>
      <c r="D115" t="s">
        <v>158</v>
      </c>
      <c r="E115" t="str">
        <f>"20080527"</f>
        <v>20080527</v>
      </c>
      <c r="F115" s="2" t="str">
        <f>"14"</f>
        <v>14</v>
      </c>
    </row>
    <row r="116" spans="1:6" ht="14.25">
      <c r="A116" t="str">
        <f>"0711010103  "</f>
        <v>0711010103  </v>
      </c>
      <c r="B116" t="s">
        <v>157</v>
      </c>
      <c r="C116" s="1" t="s">
        <v>1</v>
      </c>
      <c r="D116" t="s">
        <v>159</v>
      </c>
      <c r="E116" t="str">
        <f>"20080527"</f>
        <v>20080527</v>
      </c>
      <c r="F116" s="2" t="str">
        <f>"14"</f>
        <v>14</v>
      </c>
    </row>
    <row r="117" spans="1:6" ht="14.25">
      <c r="A117" t="str">
        <f>"0711010104  "</f>
        <v>0711010104  </v>
      </c>
      <c r="B117" t="s">
        <v>160</v>
      </c>
      <c r="C117" s="1" t="s">
        <v>1</v>
      </c>
      <c r="D117" t="s">
        <v>161</v>
      </c>
      <c r="E117" t="str">
        <f>"20080604"</f>
        <v>20080604</v>
      </c>
      <c r="F117" s="2" t="str">
        <f>"6"</f>
        <v>6</v>
      </c>
    </row>
    <row r="118" spans="1:6" ht="14.25">
      <c r="A118" t="str">
        <f>"0711010122  "</f>
        <v>0711010122  </v>
      </c>
      <c r="B118" t="s">
        <v>162</v>
      </c>
      <c r="C118" s="1" t="s">
        <v>1</v>
      </c>
      <c r="D118" t="s">
        <v>163</v>
      </c>
      <c r="E118" t="str">
        <f>"20080508"</f>
        <v>20080508</v>
      </c>
      <c r="F118" s="2" t="str">
        <f>"33"</f>
        <v>33</v>
      </c>
    </row>
    <row r="119" spans="1:6" ht="14.25">
      <c r="A119" t="str">
        <f>"0711010128  "</f>
        <v>0711010128  </v>
      </c>
      <c r="B119" t="s">
        <v>164</v>
      </c>
      <c r="C119" s="1" t="s">
        <v>1</v>
      </c>
      <c r="D119" t="s">
        <v>165</v>
      </c>
      <c r="E119" t="str">
        <f>"20080608"</f>
        <v>20080608</v>
      </c>
      <c r="F119" s="2" t="str">
        <f>"2"</f>
        <v>2</v>
      </c>
    </row>
    <row r="120" spans="1:6" ht="14.25">
      <c r="A120" t="str">
        <f>"0711010128  "</f>
        <v>0711010128  </v>
      </c>
      <c r="B120" t="s">
        <v>164</v>
      </c>
      <c r="C120" s="1" t="s">
        <v>1</v>
      </c>
      <c r="D120" t="s">
        <v>166</v>
      </c>
      <c r="E120" t="str">
        <f>"20080608"</f>
        <v>20080608</v>
      </c>
      <c r="F120" s="2" t="str">
        <f>"2"</f>
        <v>2</v>
      </c>
    </row>
    <row r="121" spans="1:6" ht="14.25">
      <c r="A121" t="str">
        <f>"0711010135  "</f>
        <v>0711010135  </v>
      </c>
      <c r="B121" t="s">
        <v>167</v>
      </c>
      <c r="C121" s="1" t="s">
        <v>1</v>
      </c>
      <c r="D121" t="s">
        <v>168</v>
      </c>
      <c r="E121" t="str">
        <f>"20080512"</f>
        <v>20080512</v>
      </c>
      <c r="F121" s="2" t="str">
        <f>"29"</f>
        <v>29</v>
      </c>
    </row>
    <row r="122" spans="1:6" ht="14.25">
      <c r="A122" t="str">
        <f>"0711010147  "</f>
        <v>0711010147  </v>
      </c>
      <c r="B122" t="s">
        <v>169</v>
      </c>
      <c r="C122" s="1" t="s">
        <v>1</v>
      </c>
      <c r="D122" t="s">
        <v>170</v>
      </c>
      <c r="E122" t="str">
        <f>"20080608"</f>
        <v>20080608</v>
      </c>
      <c r="F122" s="2" t="str">
        <f>"2"</f>
        <v>2</v>
      </c>
    </row>
    <row r="123" spans="1:6" ht="14.25">
      <c r="A123" t="str">
        <f>"0711010166  "</f>
        <v>0711010166  </v>
      </c>
      <c r="B123" t="s">
        <v>171</v>
      </c>
      <c r="C123" s="1" t="s">
        <v>1</v>
      </c>
      <c r="D123" t="s">
        <v>172</v>
      </c>
      <c r="E123" t="str">
        <f>"20080609"</f>
        <v>20080609</v>
      </c>
      <c r="F123" s="2" t="str">
        <f>"1"</f>
        <v>1</v>
      </c>
    </row>
    <row r="124" spans="1:6" ht="14.25">
      <c r="A124" t="str">
        <f>"0711010178  "</f>
        <v>0711010178  </v>
      </c>
      <c r="B124" t="s">
        <v>173</v>
      </c>
      <c r="C124" s="1" t="s">
        <v>1</v>
      </c>
      <c r="D124" t="s">
        <v>174</v>
      </c>
      <c r="E124" t="str">
        <f>"20080608"</f>
        <v>20080608</v>
      </c>
      <c r="F124" s="2" t="str">
        <f>"2"</f>
        <v>2</v>
      </c>
    </row>
    <row r="125" spans="1:6" ht="14.25">
      <c r="A125" t="str">
        <f>"0711010178  "</f>
        <v>0711010178  </v>
      </c>
      <c r="B125" t="s">
        <v>173</v>
      </c>
      <c r="C125" s="1" t="s">
        <v>1</v>
      </c>
      <c r="D125" t="s">
        <v>175</v>
      </c>
      <c r="E125" t="str">
        <f>"20080608"</f>
        <v>20080608</v>
      </c>
      <c r="F125" s="2" t="str">
        <f>"2"</f>
        <v>2</v>
      </c>
    </row>
    <row r="126" spans="1:6" ht="14.25">
      <c r="A126" t="str">
        <f>"0711010178  "</f>
        <v>0711010178  </v>
      </c>
      <c r="B126" t="s">
        <v>173</v>
      </c>
      <c r="C126" s="1" t="s">
        <v>1</v>
      </c>
      <c r="D126" t="s">
        <v>176</v>
      </c>
      <c r="E126" t="str">
        <f>"20080608"</f>
        <v>20080608</v>
      </c>
      <c r="F126" s="2" t="str">
        <f>"2"</f>
        <v>2</v>
      </c>
    </row>
    <row r="127" spans="1:6" ht="14.25">
      <c r="A127" t="str">
        <f>"0711010181  "</f>
        <v>0711010181  </v>
      </c>
      <c r="B127" t="s">
        <v>177</v>
      </c>
      <c r="C127" s="1" t="s">
        <v>1</v>
      </c>
      <c r="D127" t="s">
        <v>178</v>
      </c>
      <c r="E127" t="str">
        <f>"20080605"</f>
        <v>20080605</v>
      </c>
      <c r="F127" s="2" t="str">
        <f>"5"</f>
        <v>5</v>
      </c>
    </row>
    <row r="128" spans="1:6" ht="14.25">
      <c r="A128" t="str">
        <f>"0711010191  "</f>
        <v>0711010191  </v>
      </c>
      <c r="B128" t="s">
        <v>179</v>
      </c>
      <c r="C128" s="1" t="s">
        <v>1</v>
      </c>
      <c r="D128" t="s">
        <v>180</v>
      </c>
      <c r="E128" t="str">
        <f>"20080608"</f>
        <v>20080608</v>
      </c>
      <c r="F128" s="2" t="str">
        <f>"2"</f>
        <v>2</v>
      </c>
    </row>
    <row r="129" spans="1:6" ht="14.25">
      <c r="A129" t="str">
        <f>"0711010214  "</f>
        <v>0711010214  </v>
      </c>
      <c r="B129" t="s">
        <v>181</v>
      </c>
      <c r="C129" s="1" t="s">
        <v>1</v>
      </c>
      <c r="D129" t="s">
        <v>182</v>
      </c>
      <c r="E129" t="str">
        <f>"20080603"</f>
        <v>20080603</v>
      </c>
      <c r="F129" s="2" t="str">
        <f>"7"</f>
        <v>7</v>
      </c>
    </row>
    <row r="130" spans="1:6" ht="14.25">
      <c r="A130" t="str">
        <f>"0711010222  "</f>
        <v>0711010222  </v>
      </c>
      <c r="B130" t="s">
        <v>183</v>
      </c>
      <c r="C130" s="1" t="s">
        <v>1</v>
      </c>
      <c r="D130" t="s">
        <v>184</v>
      </c>
      <c r="E130" t="str">
        <f>"20080529"</f>
        <v>20080529</v>
      </c>
      <c r="F130" s="2" t="str">
        <f>"12"</f>
        <v>12</v>
      </c>
    </row>
    <row r="131" spans="1:6" ht="14.25">
      <c r="A131" t="str">
        <f>"0711010227  "</f>
        <v>0711010227  </v>
      </c>
      <c r="B131" t="s">
        <v>185</v>
      </c>
      <c r="C131" s="1" t="s">
        <v>1</v>
      </c>
      <c r="D131" t="s">
        <v>186</v>
      </c>
      <c r="E131" t="str">
        <f>"20080602"</f>
        <v>20080602</v>
      </c>
      <c r="F131" s="2" t="str">
        <f>"8"</f>
        <v>8</v>
      </c>
    </row>
    <row r="132" spans="1:6" ht="14.25">
      <c r="A132" t="str">
        <f>"0711010262  "</f>
        <v>0711010262  </v>
      </c>
      <c r="B132" t="s">
        <v>187</v>
      </c>
      <c r="C132" s="1" t="s">
        <v>1</v>
      </c>
      <c r="D132" t="s">
        <v>188</v>
      </c>
      <c r="E132" t="str">
        <f>"20080608"</f>
        <v>20080608</v>
      </c>
      <c r="F132" s="2" t="str">
        <f>"2"</f>
        <v>2</v>
      </c>
    </row>
    <row r="133" spans="1:6" ht="14.25">
      <c r="A133" t="str">
        <f>"0711010262  "</f>
        <v>0711010262  </v>
      </c>
      <c r="B133" t="s">
        <v>187</v>
      </c>
      <c r="C133" s="1" t="s">
        <v>1</v>
      </c>
      <c r="D133" t="s">
        <v>189</v>
      </c>
      <c r="E133" t="str">
        <f>"20080608"</f>
        <v>20080608</v>
      </c>
      <c r="F133" s="2" t="str">
        <f>"2"</f>
        <v>2</v>
      </c>
    </row>
    <row r="134" spans="1:6" ht="14.25">
      <c r="A134" t="str">
        <f>"0711010262  "</f>
        <v>0711010262  </v>
      </c>
      <c r="B134" t="s">
        <v>187</v>
      </c>
      <c r="C134" s="1" t="s">
        <v>1</v>
      </c>
      <c r="D134" t="s">
        <v>190</v>
      </c>
      <c r="E134" t="str">
        <f>"20080608"</f>
        <v>20080608</v>
      </c>
      <c r="F134" s="2" t="str">
        <f>"2"</f>
        <v>2</v>
      </c>
    </row>
    <row r="135" spans="1:6" ht="14.25">
      <c r="A135" t="str">
        <f>"0711010262  "</f>
        <v>0711010262  </v>
      </c>
      <c r="B135" t="s">
        <v>187</v>
      </c>
      <c r="C135" s="1" t="s">
        <v>1</v>
      </c>
      <c r="D135" t="s">
        <v>191</v>
      </c>
      <c r="E135" t="str">
        <f>"20080608"</f>
        <v>20080608</v>
      </c>
      <c r="F135" s="2" t="str">
        <f>"2"</f>
        <v>2</v>
      </c>
    </row>
    <row r="136" spans="1:6" ht="14.25">
      <c r="A136" t="str">
        <f>"0711010262  "</f>
        <v>0711010262  </v>
      </c>
      <c r="B136" t="s">
        <v>187</v>
      </c>
      <c r="C136" s="1" t="s">
        <v>1</v>
      </c>
      <c r="D136" t="s">
        <v>192</v>
      </c>
      <c r="E136" t="str">
        <f>"20080608"</f>
        <v>20080608</v>
      </c>
      <c r="F136" s="2" t="str">
        <f>"2"</f>
        <v>2</v>
      </c>
    </row>
    <row r="137" spans="1:6" ht="14.25">
      <c r="A137" t="str">
        <f>"0711010298  "</f>
        <v>0711010298  </v>
      </c>
      <c r="B137" t="s">
        <v>193</v>
      </c>
      <c r="C137" s="1" t="s">
        <v>1</v>
      </c>
      <c r="D137" t="s">
        <v>194</v>
      </c>
      <c r="E137" t="str">
        <f>"20080604"</f>
        <v>20080604</v>
      </c>
      <c r="F137" s="2" t="str">
        <f>"6"</f>
        <v>6</v>
      </c>
    </row>
    <row r="138" spans="1:6" ht="14.25">
      <c r="A138" t="str">
        <f>"0711010298  "</f>
        <v>0711010298  </v>
      </c>
      <c r="B138" t="s">
        <v>193</v>
      </c>
      <c r="C138" s="1" t="s">
        <v>1</v>
      </c>
      <c r="D138" t="s">
        <v>195</v>
      </c>
      <c r="E138" t="str">
        <f>"20080606"</f>
        <v>20080606</v>
      </c>
      <c r="F138" s="2" t="str">
        <f>"4"</f>
        <v>4</v>
      </c>
    </row>
    <row r="139" spans="1:6" ht="14.25">
      <c r="A139" t="str">
        <f>"0711010311  "</f>
        <v>0711010311  </v>
      </c>
      <c r="B139" t="s">
        <v>196</v>
      </c>
      <c r="C139" s="1" t="s">
        <v>1</v>
      </c>
      <c r="D139" t="s">
        <v>197</v>
      </c>
      <c r="E139" t="str">
        <f>"20080508"</f>
        <v>20080508</v>
      </c>
      <c r="F139" s="2" t="str">
        <f>"33"</f>
        <v>33</v>
      </c>
    </row>
    <row r="140" spans="1:6" ht="14.25">
      <c r="A140" t="str">
        <f>"B0511010109 "</f>
        <v>B0511010109 </v>
      </c>
      <c r="B140" t="s">
        <v>198</v>
      </c>
      <c r="C140" s="1" t="s">
        <v>1</v>
      </c>
      <c r="D140" t="s">
        <v>199</v>
      </c>
      <c r="E140" t="str">
        <f>"20070905"</f>
        <v>20070905</v>
      </c>
      <c r="F140" s="2" t="str">
        <f>"279"</f>
        <v>279</v>
      </c>
    </row>
    <row r="141" spans="1:6" ht="14.25">
      <c r="A141" t="str">
        <f>"B0511010109 "</f>
        <v>B0511010109 </v>
      </c>
      <c r="B141" t="s">
        <v>198</v>
      </c>
      <c r="C141" s="1" t="s">
        <v>1</v>
      </c>
      <c r="D141" t="s">
        <v>33</v>
      </c>
      <c r="E141" t="str">
        <f>"20070905"</f>
        <v>20070905</v>
      </c>
      <c r="F141" s="2" t="str">
        <f>"279"</f>
        <v>279</v>
      </c>
    </row>
    <row r="142" spans="1:6" ht="14.25">
      <c r="A142" t="str">
        <f>"B0511010109 "</f>
        <v>B0511010109 </v>
      </c>
      <c r="B142" t="s">
        <v>198</v>
      </c>
      <c r="C142" s="1" t="s">
        <v>1</v>
      </c>
      <c r="D142" t="s">
        <v>200</v>
      </c>
      <c r="E142" t="str">
        <f>"20070905"</f>
        <v>20070905</v>
      </c>
      <c r="F142" s="2" t="str">
        <f>"279"</f>
        <v>279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wlxy</cp:lastModifiedBy>
  <cp:lastPrinted>2008-06-12T02:00:14Z</cp:lastPrinted>
  <dcterms:created xsi:type="dcterms:W3CDTF">2008-06-11T06:59:40Z</dcterms:created>
  <dcterms:modified xsi:type="dcterms:W3CDTF">2008-06-12T02:03:08Z</dcterms:modified>
  <cp:category/>
  <cp:version/>
  <cp:contentType/>
  <cp:contentStatus/>
</cp:coreProperties>
</file>